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- BÆREDYGTIGHED\Udviklingsprojekter\City Loops\LCA\"/>
    </mc:Choice>
  </mc:AlternateContent>
  <bookViews>
    <workbookView xWindow="0" yWindow="0" windowWidth="15690" windowHeight="7305"/>
  </bookViews>
  <sheets>
    <sheet name="Calculator" sheetId="2" r:id="rId1"/>
    <sheet name="Emissionsfactors" sheetId="4" r:id="rId2"/>
  </sheets>
  <definedNames>
    <definedName name="bmkCustomer" localSheetId="1">Emissionsfactors!#REF!</definedName>
    <definedName name="bmkProjektnr1" localSheetId="1">Emissionsfactors!#REF!</definedName>
    <definedName name="_xlnm.Print_Area" localSheetId="0">Calculator!$A$7:$J$23</definedName>
    <definedName name="_xlnm.Print_Area" localSheetId="1">Emissionsfactors!$A$1:$C$29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4" l="1"/>
  <c r="B5" i="4" l="1"/>
  <c r="D19" i="2" l="1"/>
  <c r="G16" i="2" s="1"/>
  <c r="D18" i="2"/>
  <c r="G15" i="2" s="1"/>
  <c r="D20" i="2" l="1"/>
  <c r="G17" i="2" s="1"/>
  <c r="D17" i="2" l="1"/>
  <c r="H14" i="2" l="1"/>
  <c r="H17" i="2" s="1"/>
  <c r="I13" i="2"/>
  <c r="G14" i="2" l="1"/>
  <c r="G18" i="2" s="1"/>
  <c r="H18" i="2"/>
</calcChain>
</file>

<file path=xl/comments1.xml><?xml version="1.0" encoding="utf-8"?>
<comments xmlns="http://schemas.openxmlformats.org/spreadsheetml/2006/main">
  <authors>
    <author>Klaus Kellermann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Klaus Kellermann:</t>
        </r>
        <r>
          <rPr>
            <sz val="9"/>
            <color indexed="81"/>
            <rFont val="Tahoma"/>
            <family val="2"/>
          </rPr>
          <t xml:space="preserve">
Distance from excavation to standard end deposite. Standard end location for soil if nothing else is planned.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Klaus Kellermann:</t>
        </r>
        <r>
          <rPr>
            <sz val="9"/>
            <color indexed="81"/>
            <rFont val="Tahoma"/>
            <family val="2"/>
          </rPr>
          <t xml:space="preserve">
Distance from excavation to site of local reuse. When on site or nearby reuse location, leave value as "0".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Klaus Kellermann:</t>
        </r>
        <r>
          <rPr>
            <sz val="9"/>
            <color indexed="81"/>
            <rFont val="Tahoma"/>
            <charset val="1"/>
          </rPr>
          <t xml:space="preserve">
Percentage of the soil that will be reused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Klaus Kellermann:</t>
        </r>
        <r>
          <rPr>
            <sz val="9"/>
            <color indexed="81"/>
            <rFont val="Tahoma"/>
            <family val="2"/>
          </rPr>
          <t xml:space="preserve">
Estimated amount of wheel loader hours nessesary for local reuse. Only hours that are extra compaired to standard handling, eg. not for loading trucks.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Klaus Kellermann:</t>
        </r>
        <r>
          <rPr>
            <sz val="9"/>
            <color indexed="81"/>
            <rFont val="Tahoma"/>
            <family val="2"/>
          </rPr>
          <t xml:space="preserve">
Estimated amount of dumper hours nessesary for local reuse. Only hours that are extra compaired to standard handling, eg. not for loading trucks.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Klaus Kellermann:</t>
        </r>
        <r>
          <rPr>
            <sz val="9"/>
            <color indexed="81"/>
            <rFont val="Tahoma"/>
            <charset val="1"/>
          </rPr>
          <t xml:space="preserve">
LIPASTO, Earth moving lorry, Gross
vehicle mass 32t, pay load capacity 19t, 75 % Highway driving and 25% urban driving, 2016 average LIPASTO 0% returnload </t>
        </r>
      </text>
    </comment>
    <comment ref="D20" authorId="0" shapeId="0">
      <text>
        <r>
          <rPr>
            <b/>
            <sz val="9"/>
            <color indexed="81"/>
            <rFont val="Tahoma"/>
            <charset val="1"/>
          </rPr>
          <t>Klaus Kellermann:</t>
        </r>
        <r>
          <rPr>
            <sz val="9"/>
            <color indexed="81"/>
            <rFont val="Tahoma"/>
            <charset val="1"/>
          </rPr>
          <t xml:space="preserve">
Full trailer combination
Gross vehicle mass 76t, pay load capacity 51t, 9 axles. 75% Highway driving 1416 g/km and 25% urban driving 2537 g/km average 1696,25 g/km. Distance 4*25km. (Lipasto)</t>
        </r>
      </text>
    </comment>
  </commentList>
</comments>
</file>

<file path=xl/sharedStrings.xml><?xml version="1.0" encoding="utf-8"?>
<sst xmlns="http://schemas.openxmlformats.org/spreadsheetml/2006/main" count="78" uniqueCount="66">
  <si>
    <t>Epd</t>
  </si>
  <si>
    <t xml:space="preserve">LIPASTO, Earth moving lorry, Gross
vehicle mass 32t, pay load capacity 19t, 75 % Highway driving and 25% urban driving, 2016 average LIPASTO 0% returnload </t>
  </si>
  <si>
    <t>LIPASTO, Full trailer combination
Gross vehicle mass 76t, pay load capacity 51t, 9 axles. 75% Highway driving and 25% urban driving.  Distance 4*25km.</t>
  </si>
  <si>
    <t>LIPASTO</t>
  </si>
  <si>
    <t>Energistyrelsen</t>
  </si>
  <si>
    <t>McCloskey</t>
  </si>
  <si>
    <t>Kleemann</t>
  </si>
  <si>
    <t>LCI</t>
  </si>
  <si>
    <t>Comments</t>
  </si>
  <si>
    <r>
      <t>Kg CO</t>
    </r>
    <r>
      <rPr>
        <b/>
        <vertAlign val="subscript"/>
        <sz val="10"/>
        <color rgb="FF000000"/>
        <rFont val="Arial"/>
        <family val="2"/>
      </rPr>
      <t>2</t>
    </r>
  </si>
  <si>
    <t>Reference</t>
  </si>
  <si>
    <t>Amount of soil, tons</t>
  </si>
  <si>
    <t>Processes</t>
  </si>
  <si>
    <t>Emissionsfactors</t>
  </si>
  <si>
    <t>Average</t>
  </si>
  <si>
    <t>Earth moving lorry, urban driving [kg CO2/tkm]</t>
  </si>
  <si>
    <t>Earth moving lorry returload, highway driving [kg CO2/km]</t>
  </si>
  <si>
    <t>Earth moving lorry, highway driving [kg CO2/tkm]</t>
  </si>
  <si>
    <t>Earth moving lorry, returload urban driving [kg CO2/km]</t>
  </si>
  <si>
    <t>Earth moving lorry, payload [ton]</t>
  </si>
  <si>
    <t>Full trailer combination (76t), highway [kg CO2/km]</t>
  </si>
  <si>
    <t>Full trailer combination (76t), urban driving [kg CO2/km]</t>
  </si>
  <si>
    <t>Full trailer combination (76t), highway [kg CO2/km] Retur</t>
  </si>
  <si>
    <t>Full trailer combination (76t), urban driving [kg CO2/km] Retur</t>
  </si>
  <si>
    <t>Percentage of highway driving  (75%)</t>
  </si>
  <si>
    <t>Percentage of urban driving (25%)</t>
  </si>
  <si>
    <t>Total transport distance for machinery used on site [km]</t>
  </si>
  <si>
    <t>Weight [tons/m3 beton]</t>
  </si>
  <si>
    <t>Engine capacity screener  [kW]</t>
  </si>
  <si>
    <t>Transport crusher and screener kg CO2</t>
  </si>
  <si>
    <t>Reuse percentage</t>
  </si>
  <si>
    <t>Soil transport, kg CO2/tonkm</t>
  </si>
  <si>
    <t>CO2-emissions soil transport per tonne kilometre</t>
  </si>
  <si>
    <t>Project CO2 saving</t>
  </si>
  <si>
    <t>Soil transport</t>
  </si>
  <si>
    <t xml:space="preserve">CO2-emissions full trailer combination, two way transport </t>
  </si>
  <si>
    <t>CO2-emissions crushing per tonne material, diesel crusher</t>
  </si>
  <si>
    <t>Kg CO2e per liter diesel</t>
  </si>
  <si>
    <t>Transport, kg CO2/tonkm</t>
  </si>
  <si>
    <t>Parameters for machinery</t>
  </si>
  <si>
    <t>Parameters for transport</t>
  </si>
  <si>
    <t>Source/comments</t>
  </si>
  <si>
    <t>CO2 per liter diesel</t>
  </si>
  <si>
    <t>kg CO2 per kWh</t>
  </si>
  <si>
    <t>Efficiency [tonne per hour]</t>
  </si>
  <si>
    <t>100% on site reuse</t>
  </si>
  <si>
    <t>Transport to site for reuse, kg CO2</t>
  </si>
  <si>
    <t>Distance to end deposite, km</t>
  </si>
  <si>
    <t>Wheel loader, kg CO2/hour</t>
  </si>
  <si>
    <t>Dumper, kg CO2/hour</t>
  </si>
  <si>
    <t>CO2 emmision wheel loader [kg/hour]</t>
  </si>
  <si>
    <t>CO2 emmision dumper [kg/hour]</t>
  </si>
  <si>
    <t>Transport of loader and dumper kg CO2</t>
  </si>
  <si>
    <t>Use of wheel loader</t>
  </si>
  <si>
    <t>Use of dumper</t>
  </si>
  <si>
    <t>Use of wheel loader, hours</t>
  </si>
  <si>
    <t>0% reuse on site reference</t>
  </si>
  <si>
    <t>Distance to local reuse, km</t>
  </si>
  <si>
    <t>Transport to end deposite, kg CO2</t>
  </si>
  <si>
    <t>Use of dumper, hours</t>
  </si>
  <si>
    <t>Informed by MIS</t>
  </si>
  <si>
    <t>CO2-emissions local transport</t>
  </si>
  <si>
    <r>
      <t xml:space="preserve">                           CO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 saving potential</t>
    </r>
  </si>
  <si>
    <t>Transport wheel loader and dumper</t>
  </si>
  <si>
    <r>
      <t>CO</t>
    </r>
    <r>
      <rPr>
        <b/>
        <sz val="12"/>
        <color rgb="FF000000"/>
        <rFont val="Arial"/>
        <family val="2"/>
      </rPr>
      <t>2</t>
    </r>
    <r>
      <rPr>
        <b/>
        <sz val="20"/>
        <color rgb="FF000000"/>
        <rFont val="Arial"/>
        <family val="2"/>
      </rPr>
      <t xml:space="preserve"> calculator for soil transport</t>
    </r>
  </si>
  <si>
    <t>Cells marked in blue, should be filled. All distances are calculated from site where soil is excavated. Cells marked in yellow cover on site handling of soil.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</si>
</sst>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.0000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0"/>
      <color rgb="FF000000"/>
      <name val="Arial"/>
      <family val="2"/>
    </font>
    <font>
      <b/>
      <vertAlign val="sub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theme="10"/>
      <name val="Arial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rgb="FFFF6969"/>
      <name val="Verdana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2C3F4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72">
    <xf numFmtId="0" fontId="0" fillId="0" borderId="0" xfId="0" applyFont="1" applyAlignment="1"/>
    <xf numFmtId="0" fontId="1" fillId="0" borderId="0" xfId="0" applyFont="1" applyAlignment="1"/>
    <xf numFmtId="10" fontId="1" fillId="0" borderId="0" xfId="0" applyNumberFormat="1" applyFont="1"/>
    <xf numFmtId="0" fontId="4" fillId="0" borderId="0" xfId="0" applyFont="1" applyAlignment="1"/>
    <xf numFmtId="0" fontId="2" fillId="0" borderId="7" xfId="0" applyFont="1" applyBorder="1" applyAlignme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Border="1" applyAlignme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13" xfId="0" applyFont="1" applyBorder="1" applyAlignment="1"/>
    <xf numFmtId="0" fontId="13" fillId="0" borderId="0" xfId="2" applyNumberFormat="1" applyFont="1" applyFill="1"/>
    <xf numFmtId="0" fontId="13" fillId="0" borderId="0" xfId="2" applyNumberFormat="1" applyFont="1" applyFill="1" applyAlignment="1">
      <alignment wrapText="1"/>
    </xf>
    <xf numFmtId="0" fontId="14" fillId="0" borderId="0" xfId="2" applyNumberFormat="1" applyFont="1" applyFill="1"/>
    <xf numFmtId="0" fontId="14" fillId="0" borderId="4" xfId="2" applyNumberFormat="1" applyFont="1" applyFill="1" applyBorder="1"/>
    <xf numFmtId="0" fontId="1" fillId="0" borderId="1" xfId="0" applyFont="1" applyFill="1" applyBorder="1" applyAlignment="1">
      <alignment vertical="top"/>
    </xf>
    <xf numFmtId="0" fontId="13" fillId="0" borderId="1" xfId="2" applyNumberFormat="1" applyFont="1" applyFill="1" applyBorder="1" applyAlignment="1">
      <alignment vertical="center" wrapText="1"/>
    </xf>
    <xf numFmtId="0" fontId="13" fillId="0" borderId="1" xfId="2" applyNumberFormat="1" applyFont="1" applyFill="1" applyBorder="1" applyAlignment="1">
      <alignment wrapText="1"/>
    </xf>
    <xf numFmtId="2" fontId="13" fillId="0" borderId="1" xfId="2" applyNumberFormat="1" applyFont="1" applyFill="1" applyBorder="1"/>
    <xf numFmtId="0" fontId="0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2" fontId="15" fillId="0" borderId="1" xfId="2" applyNumberFormat="1" applyFont="1" applyFill="1" applyBorder="1"/>
    <xf numFmtId="0" fontId="13" fillId="0" borderId="0" xfId="2" applyNumberFormat="1" applyFont="1" applyFill="1" applyBorder="1"/>
    <xf numFmtId="166" fontId="16" fillId="0" borderId="0" xfId="2" applyNumberFormat="1" applyFont="1" applyFill="1" applyBorder="1"/>
    <xf numFmtId="165" fontId="15" fillId="0" borderId="1" xfId="2" applyNumberFormat="1" applyFont="1" applyFill="1" applyBorder="1"/>
    <xf numFmtId="165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17" fillId="0" borderId="0" xfId="1" applyNumberFormat="1" applyFont="1" applyFill="1"/>
    <xf numFmtId="0" fontId="15" fillId="0" borderId="0" xfId="2" applyNumberFormat="1" applyFont="1" applyFill="1"/>
    <xf numFmtId="0" fontId="17" fillId="0" borderId="0" xfId="1" applyFont="1"/>
    <xf numFmtId="164" fontId="13" fillId="0" borderId="0" xfId="2" applyNumberFormat="1" applyFont="1" applyFill="1"/>
    <xf numFmtId="0" fontId="11" fillId="0" borderId="0" xfId="1" applyNumberFormat="1" applyFill="1"/>
    <xf numFmtId="0" fontId="0" fillId="0" borderId="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2" fillId="0" borderId="0" xfId="0" applyFont="1" applyAlignment="1"/>
    <xf numFmtId="0" fontId="13" fillId="0" borderId="0" xfId="2" applyNumberFormat="1" applyFont="1" applyFill="1" applyBorder="1" applyAlignment="1">
      <alignment wrapText="1"/>
    </xf>
    <xf numFmtId="0" fontId="1" fillId="0" borderId="14" xfId="0" applyFont="1" applyBorder="1" applyAlignment="1"/>
    <xf numFmtId="3" fontId="19" fillId="4" borderId="7" xfId="0" applyNumberFormat="1" applyFont="1" applyFill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1" fillId="0" borderId="10" xfId="0" applyFont="1" applyFill="1" applyBorder="1" applyAlignment="1"/>
    <xf numFmtId="0" fontId="1" fillId="0" borderId="12" xfId="0" applyFont="1" applyBorder="1" applyAlignment="1"/>
    <xf numFmtId="3" fontId="0" fillId="0" borderId="2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6" borderId="1" xfId="0" applyFont="1" applyFill="1" applyBorder="1" applyAlignment="1"/>
    <xf numFmtId="0" fontId="5" fillId="7" borderId="1" xfId="0" applyFont="1" applyFill="1" applyBorder="1" applyAlignment="1" applyProtection="1">
      <alignment horizontal="right"/>
      <protection locked="0"/>
    </xf>
    <xf numFmtId="0" fontId="5" fillId="8" borderId="1" xfId="0" applyFont="1" applyFill="1" applyBorder="1" applyAlignment="1" applyProtection="1">
      <alignment horizontal="right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</cellXfs>
  <cellStyles count="3"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FFFF"/>
      <color rgb="FF62C3F4"/>
      <color rgb="FF57D3FF"/>
      <color rgb="FFCCFF99"/>
      <color rgb="FFFFFFCC"/>
      <color rgb="FFFF6969"/>
      <color rgb="FFDDFFFF"/>
      <color rgb="FFFFFF99"/>
      <color rgb="FF00A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1321197</xdr:colOff>
      <xdr:row>2</xdr:row>
      <xdr:rowOff>145638</xdr:rowOff>
    </xdr:from>
    <xdr:to>
      <xdr:col>8</xdr:col>
      <xdr:colOff>1304926</xdr:colOff>
      <xdr:row>5</xdr:row>
      <xdr:rowOff>28575</xdr:rowOff>
    </xdr:to>
    <xdr:pic>
      <xdr:nvPicPr>
        <xdr:cNvPr id="5" name="Billede 4" descr="https://lh4.googleusercontent.com/NqQdbGuzuV1CPj7ASb-cCZfqpik1ORpDKUVDIiMcUd0ieFGM_4XOoFN7l3DwmyyXgBW36FOrQkkRDDBha0pJkh4Y4KNA0SHfEB1QMiM6hu7PQZ7qDVAnPzHIXQhkzCltVoZXA9ha3cPwS9qNTVKj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4872" y="545688"/>
          <a:ext cx="1650604" cy="597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lipasto.vtt.fi/yksikkopaastot/tavaraliikennee/tieliikennee/kamaanskatue.ht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lipasto.vtt.fi/yksikkopaastot/tavaraliikennee/tieliikennee/kavp76tiee.htm" TargetMode="External"/><Relationship Id="rId7" Type="http://schemas.openxmlformats.org/officeDocument/2006/relationships/hyperlink" Target="http://lipasto.vtt.fi/yksikkopaastot/tavaraliikennee/tieliikennee/kamaanstiee.htm" TargetMode="External"/><Relationship Id="rId12" Type="http://schemas.openxmlformats.org/officeDocument/2006/relationships/hyperlink" Target="http://lipasto.vtt.fi/yksikkopaastot/muute/tyokoneete/tyokoneet_tehoe.htm" TargetMode="External"/><Relationship Id="rId2" Type="http://schemas.openxmlformats.org/officeDocument/2006/relationships/hyperlink" Target="http://lipasto.vtt.fi/yksikkopaastot/tavaraliikennee/tieliikennee/kavp76tiee.htm" TargetMode="External"/><Relationship Id="rId1" Type="http://schemas.openxmlformats.org/officeDocument/2006/relationships/hyperlink" Target="http://lipasto.vtt.fi/yksikkopaastot/tavaraliikennee/tieliikennee/kavp76katue.htm" TargetMode="External"/><Relationship Id="rId6" Type="http://schemas.openxmlformats.org/officeDocument/2006/relationships/hyperlink" Target="http://lipasto.vtt.fi/yksikkopaastot/tavaraliikennee/tieliikennee/kamaanskatue.htm" TargetMode="External"/><Relationship Id="rId11" Type="http://schemas.openxmlformats.org/officeDocument/2006/relationships/hyperlink" Target="https://www.oekobaudat.de/OEKOBAU.DAT/resource/sources/dc600cd9-9a55-414e-baf5-f36c54269803/Beton_der_Druckfestigkeitsklasse_C_3037_10616.pdf?version=00.02.000" TargetMode="External"/><Relationship Id="rId5" Type="http://schemas.openxmlformats.org/officeDocument/2006/relationships/hyperlink" Target="http://lipasto.vtt.fi/yksikkopaastot/tavaraliikennee/tieliikennee/kamaanstiee.htm" TargetMode="External"/><Relationship Id="rId10" Type="http://schemas.openxmlformats.org/officeDocument/2006/relationships/hyperlink" Target="http://lipasto.vtt.fi/yksikkopaastot/muute/tyokoneete/tyokoneet_tehoe.htm" TargetMode="External"/><Relationship Id="rId4" Type="http://schemas.openxmlformats.org/officeDocument/2006/relationships/hyperlink" Target="http://lipasto.vtt.fi/yksikkopaastot/tavaraliikennee/tieliikennee/kavp76katue.htm" TargetMode="External"/><Relationship Id="rId9" Type="http://schemas.openxmlformats.org/officeDocument/2006/relationships/hyperlink" Target="https://mccloskeyinternational.com/product/r155-screener/" TargetMode="External"/><Relationship Id="rId1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4:Q23"/>
  <sheetViews>
    <sheetView showGridLines="0" tabSelected="1" zoomScaleNormal="100" workbookViewId="0">
      <selection activeCell="D13" sqref="D13"/>
    </sheetView>
  </sheetViews>
  <sheetFormatPr defaultColWidth="14.42578125" defaultRowHeight="15.75" customHeight="1" x14ac:dyDescent="0.2"/>
  <cols>
    <col min="1" max="1" width="7.85546875" customWidth="1"/>
    <col min="2" max="2" width="44.5703125" customWidth="1"/>
    <col min="3" max="3" width="37" bestFit="1" customWidth="1"/>
    <col min="4" max="4" width="9.85546875" style="11" customWidth="1"/>
    <col min="5" max="5" width="20.42578125" customWidth="1"/>
    <col min="6" max="6" width="35.5703125" customWidth="1"/>
    <col min="7" max="7" width="25" customWidth="1"/>
    <col min="8" max="8" width="19.5703125" hidden="1" customWidth="1"/>
    <col min="9" max="9" width="20.28515625" customWidth="1"/>
  </cols>
  <sheetData>
    <row r="4" spans="2:9" ht="24.95" customHeight="1" x14ac:dyDescent="0.4">
      <c r="B4" s="38" t="s">
        <v>64</v>
      </c>
    </row>
    <row r="9" spans="2:9" ht="15.75" customHeight="1" thickBot="1" x14ac:dyDescent="0.25"/>
    <row r="10" spans="2:9" ht="30" customHeight="1" x14ac:dyDescent="0.2">
      <c r="B10" s="13" t="s">
        <v>8</v>
      </c>
      <c r="C10" s="68" t="s">
        <v>7</v>
      </c>
      <c r="D10" s="69"/>
      <c r="F10" s="62" t="s">
        <v>62</v>
      </c>
      <c r="G10" s="63"/>
      <c r="H10" s="63"/>
      <c r="I10" s="64"/>
    </row>
    <row r="11" spans="2:9" ht="15.75" customHeight="1" x14ac:dyDescent="0.2">
      <c r="B11" s="70" t="s">
        <v>65</v>
      </c>
      <c r="C11" s="5" t="s">
        <v>47</v>
      </c>
      <c r="D11" s="60">
        <v>0</v>
      </c>
      <c r="F11" s="65"/>
      <c r="G11" s="66"/>
      <c r="H11" s="66"/>
      <c r="I11" s="67"/>
    </row>
    <row r="12" spans="2:9" ht="15.75" customHeight="1" x14ac:dyDescent="0.25">
      <c r="B12" s="71"/>
      <c r="C12" s="5" t="s">
        <v>57</v>
      </c>
      <c r="D12" s="60">
        <v>0</v>
      </c>
      <c r="F12" s="51" t="s">
        <v>34</v>
      </c>
      <c r="G12" s="52" t="s">
        <v>33</v>
      </c>
      <c r="H12" s="53" t="s">
        <v>45</v>
      </c>
      <c r="I12" s="54" t="s">
        <v>56</v>
      </c>
    </row>
    <row r="13" spans="2:9" ht="15.75" customHeight="1" x14ac:dyDescent="0.2">
      <c r="B13" s="71"/>
      <c r="C13" s="5" t="s">
        <v>11</v>
      </c>
      <c r="D13" s="60">
        <v>0</v>
      </c>
      <c r="F13" s="55" t="s">
        <v>58</v>
      </c>
      <c r="G13" s="45"/>
      <c r="H13" s="46"/>
      <c r="I13" s="50">
        <f>(D11*D13)*D17</f>
        <v>0</v>
      </c>
    </row>
    <row r="14" spans="2:9" ht="15.75" customHeight="1" x14ac:dyDescent="0.2">
      <c r="B14" s="71"/>
      <c r="C14" s="6" t="s">
        <v>30</v>
      </c>
      <c r="D14" s="60">
        <v>0</v>
      </c>
      <c r="F14" s="40" t="s">
        <v>46</v>
      </c>
      <c r="G14" s="47">
        <f>IF(H14&gt;0,H14,0)</f>
        <v>0</v>
      </c>
      <c r="H14" s="44">
        <f>(D12*D13)*D17</f>
        <v>0</v>
      </c>
      <c r="I14" s="57"/>
    </row>
    <row r="15" spans="2:9" ht="15.75" customHeight="1" x14ac:dyDescent="0.2">
      <c r="B15" s="37"/>
      <c r="C15" s="6" t="s">
        <v>55</v>
      </c>
      <c r="D15" s="61">
        <v>0</v>
      </c>
      <c r="F15" s="40" t="s">
        <v>53</v>
      </c>
      <c r="G15" s="47">
        <f>D18*D15</f>
        <v>0</v>
      </c>
      <c r="H15" s="44"/>
      <c r="I15" s="57"/>
    </row>
    <row r="16" spans="2:9" ht="15.75" customHeight="1" x14ac:dyDescent="0.2">
      <c r="B16" s="36"/>
      <c r="C16" s="6" t="s">
        <v>59</v>
      </c>
      <c r="D16" s="61">
        <v>0</v>
      </c>
      <c r="E16" s="7"/>
      <c r="F16" s="40" t="s">
        <v>54</v>
      </c>
      <c r="G16" s="47">
        <f>D19*D16</f>
        <v>0</v>
      </c>
      <c r="H16" s="44"/>
      <c r="I16" s="57"/>
    </row>
    <row r="17" spans="1:17" ht="27.75" customHeight="1" x14ac:dyDescent="0.2">
      <c r="B17" s="23" t="s">
        <v>32</v>
      </c>
      <c r="C17" s="59" t="s">
        <v>31</v>
      </c>
      <c r="D17" s="29">
        <f>Emissionsfactors!B3</f>
        <v>8.1302631578947376E-2</v>
      </c>
      <c r="E17" s="7"/>
      <c r="F17" s="56" t="s">
        <v>63</v>
      </c>
      <c r="G17" s="48">
        <f>D20</f>
        <v>135.12499999999997</v>
      </c>
      <c r="H17" s="49">
        <f>SUM(H13:H14)</f>
        <v>0</v>
      </c>
      <c r="I17" s="58"/>
      <c r="J17" s="2"/>
      <c r="K17" s="2"/>
      <c r="L17" s="2"/>
      <c r="M17" s="2"/>
      <c r="N17" s="2"/>
      <c r="O17" s="2"/>
      <c r="P17" s="2"/>
      <c r="Q17" s="2"/>
    </row>
    <row r="18" spans="1:17" ht="25.5" x14ac:dyDescent="0.25">
      <c r="A18" s="24"/>
      <c r="B18" s="23" t="s">
        <v>36</v>
      </c>
      <c r="C18" s="59" t="s">
        <v>48</v>
      </c>
      <c r="D18" s="30">
        <f>Emissionsfactors!B14</f>
        <v>25.68</v>
      </c>
      <c r="E18" s="7"/>
      <c r="F18" s="4" t="s">
        <v>9</v>
      </c>
      <c r="G18" s="41">
        <f>I13*D14/100-G14-G15-G16-G17</f>
        <v>-135.12499999999997</v>
      </c>
      <c r="H18" s="42">
        <f>(I17-H17)</f>
        <v>0</v>
      </c>
      <c r="I18" s="43" t="s">
        <v>10</v>
      </c>
    </row>
    <row r="19" spans="1:17" ht="12.75" x14ac:dyDescent="0.2">
      <c r="B19" s="23" t="s">
        <v>61</v>
      </c>
      <c r="C19" s="59" t="s">
        <v>49</v>
      </c>
      <c r="D19" s="30">
        <f>Emissionsfactors!B13</f>
        <v>37.54</v>
      </c>
      <c r="E19" s="7"/>
      <c r="F19" s="3"/>
    </row>
    <row r="20" spans="1:17" ht="25.5" x14ac:dyDescent="0.2">
      <c r="B20" s="23" t="s">
        <v>35</v>
      </c>
      <c r="C20" s="59" t="s">
        <v>52</v>
      </c>
      <c r="D20" s="30">
        <f>Emissionsfactors!B5</f>
        <v>135.12499999999997</v>
      </c>
      <c r="E20" s="7"/>
      <c r="F20" s="9"/>
    </row>
    <row r="21" spans="1:17" ht="12.75" x14ac:dyDescent="0.2">
      <c r="C21" s="10" t="s">
        <v>37</v>
      </c>
      <c r="D21" s="12">
        <v>2.65</v>
      </c>
      <c r="E21" s="7"/>
      <c r="F21" s="9"/>
    </row>
    <row r="22" spans="1:17" ht="12.75" x14ac:dyDescent="0.2">
      <c r="E22" s="8"/>
    </row>
    <row r="23" spans="1:17" ht="12.75" x14ac:dyDescent="0.2">
      <c r="A23" s="22"/>
      <c r="E23" s="1"/>
    </row>
  </sheetData>
  <sheetProtection algorithmName="SHA-512" hashValue="Hujzm+vX8V2jdJs86DDdEf4aNg/bMenKWEzUI9xkyfK3T5qHMbW+ITccRx4rkCI5jY8Ijt6Zk9hhNPyn1o9q8A==" saltValue="fT1sH2LK9oGCugXS13LH+A==" spinCount="100000" sheet="1" selectLockedCells="1"/>
  <mergeCells count="3">
    <mergeCell ref="F10:I11"/>
    <mergeCell ref="C10:D10"/>
    <mergeCell ref="B11:B14"/>
  </mergeCells>
  <pageMargins left="0.7" right="0.7" top="0.75" bottom="0.75" header="0.3" footer="0.3"/>
  <pageSetup paperSiz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8"/>
  <sheetViews>
    <sheetView showRuler="0" zoomScaleNormal="100" zoomScaleSheetLayoutView="400" zoomScalePageLayoutView="55" workbookViewId="0">
      <selection activeCell="F8" sqref="F8"/>
    </sheetView>
  </sheetViews>
  <sheetFormatPr defaultColWidth="10.42578125" defaultRowHeight="12.75" customHeight="1" x14ac:dyDescent="0.15"/>
  <cols>
    <col min="1" max="1" width="49.28515625" style="14" bestFit="1" customWidth="1"/>
    <col min="2" max="2" width="28.5703125" style="14" customWidth="1"/>
    <col min="3" max="3" width="47.85546875" style="14" customWidth="1"/>
    <col min="4" max="16384" width="10.42578125" style="14"/>
  </cols>
  <sheetData>
    <row r="2" spans="1:6" ht="12.75" customHeight="1" x14ac:dyDescent="0.15">
      <c r="A2" s="16" t="s">
        <v>12</v>
      </c>
      <c r="B2" s="17" t="s">
        <v>13</v>
      </c>
      <c r="C2" s="17" t="s">
        <v>41</v>
      </c>
    </row>
    <row r="3" spans="1:6" ht="45" x14ac:dyDescent="0.15">
      <c r="A3" s="18" t="s">
        <v>38</v>
      </c>
      <c r="B3" s="28">
        <f>(B17*B26+B18*B27)+(B19*B26+B20*B27)/B21</f>
        <v>8.1302631578947376E-2</v>
      </c>
      <c r="C3" s="19" t="s">
        <v>1</v>
      </c>
    </row>
    <row r="4" spans="1:6" x14ac:dyDescent="0.15">
      <c r="A4" s="18"/>
      <c r="B4" s="25"/>
      <c r="C4" s="20"/>
    </row>
    <row r="5" spans="1:6" ht="45" x14ac:dyDescent="0.15">
      <c r="A5" s="18" t="s">
        <v>29</v>
      </c>
      <c r="B5" s="21">
        <f>((((B22+B24)/2)*B26)+(((B25+B23)/2)*B27))*B28</f>
        <v>135.12499999999997</v>
      </c>
      <c r="C5" s="20" t="s">
        <v>2</v>
      </c>
    </row>
    <row r="6" spans="1:6" ht="12.75" customHeight="1" x14ac:dyDescent="0.15">
      <c r="C6" s="15"/>
    </row>
    <row r="7" spans="1:6" ht="12.75" customHeight="1" x14ac:dyDescent="0.15">
      <c r="A7" s="16" t="s">
        <v>39</v>
      </c>
      <c r="C7" s="39"/>
    </row>
    <row r="8" spans="1:6" ht="11.25" x14ac:dyDescent="0.15">
      <c r="A8" s="14" t="s">
        <v>42</v>
      </c>
      <c r="B8" s="14">
        <v>2.64</v>
      </c>
      <c r="C8" s="14" t="s">
        <v>4</v>
      </c>
    </row>
    <row r="9" spans="1:6" ht="12.75" customHeight="1" x14ac:dyDescent="0.15">
      <c r="A9" s="14" t="s">
        <v>43</v>
      </c>
      <c r="B9" s="14">
        <v>0.85</v>
      </c>
      <c r="C9" s="14" t="s">
        <v>6</v>
      </c>
      <c r="F9" s="26"/>
    </row>
    <row r="10" spans="1:6" ht="12.75" customHeight="1" x14ac:dyDescent="0.15">
      <c r="A10" s="14" t="s">
        <v>44</v>
      </c>
      <c r="B10" s="14">
        <v>100</v>
      </c>
      <c r="C10" s="14" t="s">
        <v>60</v>
      </c>
      <c r="F10" s="27"/>
    </row>
    <row r="11" spans="1:6" ht="12.75" customHeight="1" x14ac:dyDescent="0.2">
      <c r="A11" s="14" t="s">
        <v>27</v>
      </c>
      <c r="B11" s="14">
        <v>2.4</v>
      </c>
      <c r="C11" s="35" t="s">
        <v>0</v>
      </c>
      <c r="F11" s="26"/>
    </row>
    <row r="12" spans="1:6" ht="12.75" customHeight="1" x14ac:dyDescent="0.2">
      <c r="A12" s="14" t="s">
        <v>28</v>
      </c>
      <c r="B12" s="14">
        <v>95</v>
      </c>
      <c r="C12" s="35" t="s">
        <v>5</v>
      </c>
      <c r="F12" s="26"/>
    </row>
    <row r="13" spans="1:6" ht="12.75" customHeight="1" x14ac:dyDescent="0.2">
      <c r="A13" s="14" t="s">
        <v>51</v>
      </c>
      <c r="B13" s="14">
        <v>37.54</v>
      </c>
      <c r="C13" s="35" t="s">
        <v>3</v>
      </c>
      <c r="F13" s="26"/>
    </row>
    <row r="14" spans="1:6" ht="12.75" customHeight="1" x14ac:dyDescent="0.2">
      <c r="A14" s="14" t="s">
        <v>50</v>
      </c>
      <c r="B14" s="14">
        <v>25.68</v>
      </c>
      <c r="C14" s="35" t="s">
        <v>3</v>
      </c>
    </row>
    <row r="16" spans="1:6" ht="12.75" customHeight="1" x14ac:dyDescent="0.15">
      <c r="A16" s="16" t="s">
        <v>40</v>
      </c>
      <c r="C16" s="32"/>
    </row>
    <row r="17" spans="1:8" ht="12.75" customHeight="1" x14ac:dyDescent="0.2">
      <c r="A17" s="14" t="s">
        <v>17</v>
      </c>
      <c r="B17" s="14">
        <v>0.04</v>
      </c>
      <c r="C17" s="31" t="s">
        <v>3</v>
      </c>
    </row>
    <row r="18" spans="1:8" ht="12.75" customHeight="1" x14ac:dyDescent="0.2">
      <c r="A18" s="14" t="s">
        <v>15</v>
      </c>
      <c r="B18" s="34">
        <v>7.2999999999999995E-2</v>
      </c>
      <c r="C18" s="31" t="s">
        <v>3</v>
      </c>
    </row>
    <row r="19" spans="1:8" ht="12.75" customHeight="1" x14ac:dyDescent="0.2">
      <c r="A19" s="14" t="s">
        <v>16</v>
      </c>
      <c r="B19" s="14">
        <v>0.55800000000000005</v>
      </c>
      <c r="C19" s="31" t="s">
        <v>3</v>
      </c>
    </row>
    <row r="20" spans="1:8" ht="12.75" customHeight="1" x14ac:dyDescent="0.2">
      <c r="A20" s="14" t="s">
        <v>18</v>
      </c>
      <c r="B20" s="14">
        <v>0.83799999999999997</v>
      </c>
      <c r="C20" s="31" t="s">
        <v>3</v>
      </c>
    </row>
    <row r="21" spans="1:8" ht="12.75" customHeight="1" x14ac:dyDescent="0.15">
      <c r="A21" s="14" t="s">
        <v>19</v>
      </c>
      <c r="B21" s="14">
        <v>19</v>
      </c>
      <c r="C21" s="32" t="s">
        <v>3</v>
      </c>
    </row>
    <row r="22" spans="1:8" ht="12.75" customHeight="1" x14ac:dyDescent="0.2">
      <c r="A22" s="14" t="s">
        <v>20</v>
      </c>
      <c r="B22" s="14">
        <v>1.43</v>
      </c>
      <c r="C22" s="31" t="s">
        <v>3</v>
      </c>
    </row>
    <row r="23" spans="1:8" ht="12.75" customHeight="1" x14ac:dyDescent="0.2">
      <c r="A23" s="14" t="s">
        <v>21</v>
      </c>
      <c r="B23" s="14">
        <v>2.5499999999999998</v>
      </c>
      <c r="C23" s="33" t="s">
        <v>3</v>
      </c>
    </row>
    <row r="24" spans="1:8" ht="12.75" customHeight="1" x14ac:dyDescent="0.2">
      <c r="A24" s="14" t="s">
        <v>22</v>
      </c>
      <c r="B24" s="14">
        <v>0.87</v>
      </c>
      <c r="C24" s="31" t="s">
        <v>3</v>
      </c>
    </row>
    <row r="25" spans="1:8" ht="12.75" customHeight="1" x14ac:dyDescent="0.2">
      <c r="A25" s="14" t="s">
        <v>23</v>
      </c>
      <c r="B25" s="14">
        <v>1.36</v>
      </c>
      <c r="C25" s="31" t="s">
        <v>3</v>
      </c>
      <c r="H25" s="15"/>
    </row>
    <row r="26" spans="1:8" ht="12.75" customHeight="1" x14ac:dyDescent="0.15">
      <c r="A26" s="14" t="s">
        <v>24</v>
      </c>
      <c r="B26" s="14">
        <v>0.75</v>
      </c>
      <c r="C26" s="32" t="s">
        <v>14</v>
      </c>
    </row>
    <row r="27" spans="1:8" ht="12.75" customHeight="1" x14ac:dyDescent="0.15">
      <c r="A27" s="14" t="s">
        <v>25</v>
      </c>
      <c r="B27" s="14">
        <v>0.25</v>
      </c>
      <c r="C27" s="14" t="s">
        <v>14</v>
      </c>
    </row>
    <row r="28" spans="1:8" ht="12.75" customHeight="1" x14ac:dyDescent="0.15">
      <c r="A28" s="14" t="s">
        <v>26</v>
      </c>
      <c r="B28" s="14">
        <v>100</v>
      </c>
      <c r="C28" s="14" t="s">
        <v>14</v>
      </c>
    </row>
  </sheetData>
  <sheetProtection algorithmName="SHA-512" hashValue="HITLCYV+UdsN8SXwXpQ5eeuJ3vYjL3eYIBj2QDOs7xZfCspJoNgXg64UQCFH/919z6jF+w8MG5e0jxPrDcKJCw==" saltValue="8W31f76+CpgzyVKFuJ+0kQ==" spinCount="100000" sheet="1" selectLockedCells="1" selectUnlockedCells="1"/>
  <hyperlinks>
    <hyperlink ref="C25" r:id="rId1"/>
    <hyperlink ref="C22" r:id="rId2"/>
    <hyperlink ref="C24" r:id="rId3"/>
    <hyperlink ref="C23" r:id="rId4"/>
    <hyperlink ref="C17" r:id="rId5"/>
    <hyperlink ref="C18" r:id="rId6"/>
    <hyperlink ref="C19" r:id="rId7"/>
    <hyperlink ref="C20" r:id="rId8"/>
    <hyperlink ref="C12" r:id="rId9"/>
    <hyperlink ref="C13" r:id="rId10"/>
    <hyperlink ref="C11" r:id="rId11"/>
    <hyperlink ref="C14" r:id="rId12"/>
  </hyperlinks>
  <pageMargins left="0.23622047244094491" right="0.23622047244094491" top="0.74803149606299213" bottom="0.74803149606299213" header="0.31496062992125984" footer="0.31496062992125984"/>
  <pageSetup paperSize="9" scale="91" orientation="landscape" r:id="rId13"/>
  <headerFooter>
    <oddHeader xml:space="preserve">&amp;L&amp;G&amp;R&amp;18 </oddHeader>
    <oddFooter>&amp;C&amp;"Verdana,Regular"&amp;8&amp;P / &amp;K000000&amp;N</oddFooter>
    <firstHeader xml:space="preserve">&amp;L&amp;G&amp;R&amp;18 </firstHeader>
    <firstFooter xml:space="preserve">&amp;L&amp;"Verdana,Regular"&amp;8NIRAS A/S
Sortemosevej 19
3450 Allerød, Denmark&amp;C&amp;8Reg. No. 37295728 Denmark
FRI, FIDIC
www.niras.com&amp;R&amp;"Verdana,Regular"&amp;8T: +45 4810 4200   
F: +45 4810 4300 
E: niras@niras.dk  </first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10405663</NIRASProjectID>
    <_dlc_DocId xmlns="9661b496-24ca-4398-a56d-9c17971ac5a1">QPKFRZ642KQD-192416015-16</_dlc_DocId>
    <_dlc_DocIdUrl xmlns="9661b496-24ca-4398-a56d-9c17971ac5a1">
      <Url>https://niras.sharepoint.com/sites/10405663/_layouts/15/DocIdRedir.aspx?ID=QPKFRZ642KQD-192416015-16</Url>
      <Description>QPKFRZ642KQD-192416015-16</Description>
    </_dlc_DocIdUrl>
    <da20537ee97d477b961033ada76c4a82 xmlns="36389baf-d775-4142-9ba9-987d54fbb0d5">
      <Terms xmlns="http://schemas.microsoft.com/office/infopath/2007/PartnerControls"/>
    </da20537ee97d477b961033ada76c4a82>
    <NIRASCreatedDate xmlns="36389baf-d775-4142-9ba9-987d54fbb0d5" xsi:nil="true"/>
    <Delivery xmlns="36389baf-d775-4142-9ba9-987d54fbb0d5"/>
    <i5700158192d457fa5a55d94ad1f5c8a xmlns="36389baf-d775-4142-9ba9-987d54fbb0d5">
      <Terms xmlns="http://schemas.microsoft.com/office/infopath/2007/PartnerControls"/>
    </i5700158192d457fa5a55d94ad1f5c8a>
    <b20adbee33c84350ab297149ab7609e1 xmlns="36389baf-d775-4142-9ba9-987d54fbb0d5">
      <Terms xmlns="http://schemas.microsoft.com/office/infopath/2007/PartnerControls"/>
    </b20adbee33c84350ab297149ab7609e1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NIRASSortOrder xmlns="36389baf-d775-4142-9ba9-987d54fbb0d5" xsi:nil="true"/>
    <TaxCatchAll xmlns="36389baf-d775-4142-9ba9-987d54fbb0d5"/>
    <NIRASOldModifiedBy xmlns="36389baf-d775-4142-9ba9-987d54fbb0d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4A65E5B9C8A24E42AC962CEFBFCEE66A" ma:contentTypeVersion="20" ma:contentTypeDescription="Create a new document." ma:contentTypeScope="" ma:versionID="9151303581b198d4c71e2fe092e576bd">
  <xsd:schema xmlns:xsd="http://www.w3.org/2001/XMLSchema" xmlns:xs="http://www.w3.org/2001/XMLSchema" xmlns:p="http://schemas.microsoft.com/office/2006/metadata/properties" xmlns:ns2="36389baf-d775-4142-9ba9-987d54fbb0d5" xmlns:ns3="8aad4115-a035-44c7-845b-457988b548e0" xmlns:ns4="9661b496-24ca-4398-a56d-9c17971ac5a1" targetNamespace="http://schemas.microsoft.com/office/2006/metadata/properties" ma:root="true" ma:fieldsID="b6cd91b01a8a19da0052a549e0cebb1b" ns2:_="" ns3:_="" ns4:_="">
    <xsd:import namespace="36389baf-d775-4142-9ba9-987d54fbb0d5"/>
    <xsd:import namespace="8aad4115-a035-44c7-845b-457988b548e0"/>
    <xsd:import namespace="9661b496-24ca-4398-a56d-9c17971ac5a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ortOrder" minOccurs="0"/>
                <xsd:element ref="ns2:Delivery" minOccurs="0"/>
                <xsd:element ref="ns2:NIRASDocumentNo" minOccurs="0"/>
                <xsd:element ref="ns2:TaxCatchAll" minOccurs="0"/>
                <xsd:element ref="ns2:TaxCatchAllLabel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NIRASOldModifiedBy" minOccurs="0"/>
                <xsd:element ref="ns3:MediaServiceFastMetadata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ortOrder" ma:index="10" nillable="true" ma:displayName="Sort order" ma:internalName="NIRASSortOrder">
      <xsd:simpleType>
        <xsd:restriction base="dms:Number"/>
      </xsd:simpleType>
    </xsd:element>
    <xsd:element name="Delivery" ma:index="11" nillable="true" ma:displayName="Delivery" ma:list="{54b15ba9-80f3-41e1-8e13-d983a8e9e05a}" ma:internalName="Delivery" ma:readOnly="false" ma:showField="NIRASDocListName" ma:web="9661b496-24ca-4398-a56d-9c17971ac5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2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fc804801-2e53-4cf8-ae6d-01ebe606ea06}" ma:internalName="TaxCatchAll" ma:showField="CatchAllData" ma:web="9661b496-24ca-4398-a56d-9c17971ac5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c804801-2e53-4cf8-ae6d-01ebe606ea06}" ma:internalName="TaxCatchAllLabel" ma:readOnly="true" ma:showField="CatchAllDataLabel" ma:web="9661b496-24ca-4398-a56d-9c17971ac5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700158192d457fa5a55d94ad1f5c8a" ma:index="16" nillable="true" ma:taxonomy="true" ma:internalName="i5700158192d457fa5a55d94ad1f5c8a" ma:taxonomyFieldName="NIRASScale" ma:displayName="Scale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ldModifiedBy" ma:index="2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4115-a035-44c7-845b-457988b548e0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1b496-24ca-4398-a56d-9c17971ac5a1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Props1.xml><?xml version="1.0" encoding="utf-8"?>
<ds:datastoreItem xmlns:ds="http://schemas.openxmlformats.org/officeDocument/2006/customXml" ds:itemID="{C8304EAF-2A2E-47F8-9D1A-2A5015FEF9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6B35DC-F579-4906-BEF6-A4F2F7B53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37E89-54F7-4905-8388-D6C158E8AECE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9661b496-24ca-4398-a56d-9c17971ac5a1"/>
    <ds:schemaRef ds:uri="8aad4115-a035-44c7-845b-457988b548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6389baf-d775-4142-9ba9-987d54fbb0d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D1A90F9-9CA1-49B9-A15A-0EE42553B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8aad4115-a035-44c7-845b-457988b548e0"/>
    <ds:schemaRef ds:uri="9661b496-24ca-4398-a56d-9c17971ac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AC543D3-F3FA-41B1-A3D8-87842A00831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Calculator</vt:lpstr>
      <vt:lpstr>Emissionsfactors</vt:lpstr>
      <vt:lpstr>Calculator!Udskriftsområde</vt:lpstr>
      <vt:lpstr>Emissionsfactors!Udskriftsområde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Kellermann</dc:creator>
  <cp:lastModifiedBy>Klaus Kellermann</cp:lastModifiedBy>
  <cp:lastPrinted>2020-02-20T14:29:48Z</cp:lastPrinted>
  <dcterms:created xsi:type="dcterms:W3CDTF">2019-02-26T11:09:04Z</dcterms:created>
  <dcterms:modified xsi:type="dcterms:W3CDTF">2022-05-25T13:26:06Z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0x010100DCD90FCC66DA8F4C882C689D6817D41B004A65E5B9C8A24E42AC962CEFBFCEE66A</vt:lpwstr>
  </property>
  <property fmtid="{D5CDD505-2E9C-101B-9397-08002B2CF9AE}" pid="3" name="_dlc_DocIdItemGuid">
    <vt:lpwstr>16cded17-102d-4b76-b66e-6c5693bd4f74</vt:lpwstr>
  </property>
  <property fmtid="{D5CDD505-2E9C-101B-9397-08002B2CF9AE}" pid="4" name="NIRASScale">
    <vt:lpwstr/>
  </property>
  <property fmtid="{D5CDD505-2E9C-101B-9397-08002B2CF9AE}" pid="5" name="NIRASQAStatus">
    <vt:lpwstr/>
  </property>
  <property fmtid="{D5CDD505-2E9C-101B-9397-08002B2CF9AE}" pid="6" name="NIRASDocumentKind">
    <vt:lpwstr/>
  </property>
</Properties>
</file>